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26" documentId="8_{0FAAF7AE-5198-40FF-8ABF-DA70B61F4D20}" xr6:coauthVersionLast="47" xr6:coauthVersionMax="47" xr10:uidLastSave="{BC77FACF-02DF-47CE-8FD0-1954922A3AA9}"/>
  <bookViews>
    <workbookView xWindow="0" yWindow="0" windowWidth="0" windowHeight="0" firstSheet="1" xr2:uid="{00000000-000D-0000-FFFF-FFFF00000000}"/>
  </bookViews>
  <sheets>
    <sheet name="Budget Model" sheetId="1" r:id="rId1"/>
    <sheet name="Scenario Comparison" sheetId="2" r:id="rId2"/>
    <sheet name="Assumptions" sheetId="3" r:id="rId3"/>
  </sheet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E70" i="1"/>
  <c r="B70" i="1"/>
  <c r="D70" i="1" s="1"/>
  <c r="G70" i="1" s="1"/>
  <c r="F69" i="1"/>
  <c r="E69" i="1"/>
  <c r="B69" i="1"/>
  <c r="D69" i="1" s="1"/>
  <c r="G69" i="1" s="1"/>
  <c r="F68" i="1"/>
  <c r="E68" i="1"/>
  <c r="B68" i="1"/>
  <c r="D68" i="1" s="1"/>
  <c r="G68" i="1" s="1"/>
  <c r="G67" i="1"/>
  <c r="I67" i="1" s="1"/>
  <c r="J67" i="1" s="1"/>
  <c r="B57" i="1"/>
  <c r="B9" i="1"/>
  <c r="B8" i="1"/>
  <c r="B6" i="1"/>
  <c r="B5" i="1"/>
  <c r="B7" i="1" s="1"/>
  <c r="B10" i="1" s="1"/>
  <c r="H7" i="2"/>
  <c r="F7" i="2"/>
  <c r="E7" i="2"/>
  <c r="B7" i="2"/>
  <c r="D7" i="2" s="1"/>
  <c r="G7" i="2" s="1"/>
  <c r="H6" i="2"/>
  <c r="F6" i="2"/>
  <c r="E6" i="2"/>
  <c r="B6" i="2"/>
  <c r="D6" i="2" s="1"/>
  <c r="G6" i="2" s="1"/>
  <c r="H5" i="2"/>
  <c r="F5" i="2"/>
  <c r="E5" i="2"/>
  <c r="B5" i="2"/>
  <c r="D5" i="2" s="1"/>
  <c r="G5" i="2" s="1"/>
  <c r="G4" i="2"/>
  <c r="H70" i="1" l="1"/>
  <c r="H69" i="1"/>
  <c r="H68" i="1"/>
  <c r="I68" i="1"/>
  <c r="I69" i="1"/>
  <c r="I70" i="1"/>
  <c r="J68" i="1"/>
  <c r="J69" i="1"/>
  <c r="J70" i="1"/>
  <c r="I4" i="2"/>
  <c r="J4" i="2"/>
  <c r="I5" i="2"/>
  <c r="J5" i="2"/>
  <c r="I6" i="2"/>
  <c r="J6" i="2"/>
  <c r="I7" i="2"/>
  <c r="J7" i="2"/>
  <c r="B58" i="1"/>
  <c r="B59" i="1"/>
  <c r="B60" i="1" s="1"/>
</calcChain>
</file>

<file path=xl/sharedStrings.xml><?xml version="1.0" encoding="utf-8"?>
<sst xmlns="http://schemas.openxmlformats.org/spreadsheetml/2006/main" count="197" uniqueCount="87">
  <si>
    <t>City of Kurten FY2026 Proposed Budget</t>
  </si>
  <si>
    <t>Selected Scenario</t>
  </si>
  <si>
    <t>FY2026 NNR Proposal</t>
  </si>
  <si>
    <t>Taxable Value</t>
  </si>
  <si>
    <t>Selected Tax Rate</t>
  </si>
  <si>
    <t>Projected Property Tax Revenue</t>
  </si>
  <si>
    <t>Projected Sales Tax Revenue</t>
  </si>
  <si>
    <t>Projected Interest Revenue</t>
  </si>
  <si>
    <t>Total Revenue</t>
  </si>
  <si>
    <t>Expense Line Item</t>
  </si>
  <si>
    <t>FY2026 Budget</t>
  </si>
  <si>
    <t>Type</t>
  </si>
  <si>
    <t>Notes</t>
  </si>
  <si>
    <t>Supplies</t>
  </si>
  <si>
    <t>Section</t>
  </si>
  <si>
    <t>Post Office rental</t>
  </si>
  <si>
    <t>Expense Input</t>
  </si>
  <si>
    <t>Editable line item</t>
  </si>
  <si>
    <t>Paper, Copying</t>
  </si>
  <si>
    <t>Postage</t>
  </si>
  <si>
    <t>Printer Supplies</t>
  </si>
  <si>
    <t>Computer Expenses</t>
  </si>
  <si>
    <t>Software</t>
  </si>
  <si>
    <t>Check Printing</t>
  </si>
  <si>
    <t>Contract Services</t>
  </si>
  <si>
    <t>Fire District #2 Taxes</t>
  </si>
  <si>
    <t>Brazos County Health Department</t>
  </si>
  <si>
    <t>Attorney Fees</t>
  </si>
  <si>
    <t>Road Maintenance</t>
  </si>
  <si>
    <t>Tax Collection Costs / BCAD Fees</t>
  </si>
  <si>
    <t>Election Costs</t>
  </si>
  <si>
    <t>Annual Audit</t>
  </si>
  <si>
    <t>Training</t>
  </si>
  <si>
    <t>Payroll Taxes / Mayor unpaid</t>
  </si>
  <si>
    <t>Accounting Fees / 1099s</t>
  </si>
  <si>
    <t>City Secretary</t>
  </si>
  <si>
    <t>Mayor, budgeted but unpaid</t>
  </si>
  <si>
    <t>P&amp;Z Consultant</t>
  </si>
  <si>
    <t>BTU / street lighting</t>
  </si>
  <si>
    <t>Emergency Management Coordinator - 265hrs.</t>
  </si>
  <si>
    <t>IT Services &amp; Support, 50 hours estimated</t>
  </si>
  <si>
    <t>Notary</t>
  </si>
  <si>
    <t>Phone, Email, Web Hosting</t>
  </si>
  <si>
    <t>Annual Events</t>
  </si>
  <si>
    <t>July 4th Contractual Agreement</t>
  </si>
  <si>
    <t>Brazos County First Responders</t>
  </si>
  <si>
    <t>Dues &amp; Fees</t>
  </si>
  <si>
    <t>Texas Municipal League</t>
  </si>
  <si>
    <t>QuickBooks Accounting Subscription</t>
  </si>
  <si>
    <t>Insurance</t>
  </si>
  <si>
    <t>TML Risk Pool</t>
  </si>
  <si>
    <t>Insurance Deductible</t>
  </si>
  <si>
    <t>Capital Improvements</t>
  </si>
  <si>
    <t>Other</t>
  </si>
  <si>
    <t>Website Development</t>
  </si>
  <si>
    <t>Promotional / CC Creations</t>
  </si>
  <si>
    <t>Public Notices / newspaper</t>
  </si>
  <si>
    <t>Tax Non-collection</t>
  </si>
  <si>
    <t>Fixed Operating Expenses before Reserve</t>
  </si>
  <si>
    <t>Formula</t>
  </si>
  <si>
    <t>Sum of all expense inputs before Reserve Fund</t>
  </si>
  <si>
    <t>Reserve Fund / Balancing Line</t>
  </si>
  <si>
    <t>Formula calculates the amount needed to make the budget balance to zero</t>
  </si>
  <si>
    <t>Total Expenses</t>
  </si>
  <si>
    <t>Fixed operating expenses plus reserve balancing line</t>
  </si>
  <si>
    <t>Budget Balance</t>
  </si>
  <si>
    <t>Target balance should be zero</t>
  </si>
  <si>
    <t>Scenario Comparison</t>
  </si>
  <si>
    <t>Scenario</t>
  </si>
  <si>
    <t>Tax Rate</t>
  </si>
  <si>
    <t>Property Tax Revenue</t>
  </si>
  <si>
    <t>Sales Tax</t>
  </si>
  <si>
    <t>Interest</t>
  </si>
  <si>
    <t>Fixed Operating Expenses</t>
  </si>
  <si>
    <t>Balancing Reserve</t>
  </si>
  <si>
    <t>FY2025 / Adopted Base</t>
  </si>
  <si>
    <t>FY2026 Current Rate</t>
  </si>
  <si>
    <t>FY2026 Voter-Approval</t>
  </si>
  <si>
    <t>City of Kurten FY2026 Budget Assumptions</t>
  </si>
  <si>
    <t>Input</t>
  </si>
  <si>
    <t>Value</t>
  </si>
  <si>
    <t>FY2026 Certified Taxable Value</t>
  </si>
  <si>
    <t>FY2026 No-New-Revenue Rate</t>
  </si>
  <si>
    <t>FY2026 Current / Prior Adopted Rate</t>
  </si>
  <si>
    <t>FY2026 Voter-Approval Rate</t>
  </si>
  <si>
    <t>FY2025 / Adopted Base Taxable Value</t>
  </si>
  <si>
    <t>FY2025 / Adopted Base Sales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</si>
</sst>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[Red]\(\$#,##0.00\);\-"/>
    <numFmt numFmtId="165" formatCode="0.000000"/>
    <numFmt numFmtId="166" formatCode="\$#,##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666666"/>
      <name val="Aptos"/>
    </font>
    <font>
      <b/>
      <sz val="11"/>
      <color rgb="FF1F4E79"/>
      <name val="Aptos"/>
    </font>
    <font>
      <sz val="11"/>
      <color rgb="FF0070C0"/>
      <name val="Aptos"/>
    </font>
    <font>
      <b/>
      <sz val="11"/>
      <name val="Aptos"/>
    </font>
    <font>
      <sz val="11"/>
      <color rgb="FF000000"/>
      <name val="Aptos"/>
    </font>
    <font>
      <b/>
      <sz val="11"/>
      <color rgb="FFFFFFFF"/>
      <name val="Aptos"/>
    </font>
    <font>
      <b/>
      <sz val="16"/>
      <color rgb="FF1F4E79"/>
      <name val="Aptos Display"/>
    </font>
    <font>
      <sz val="11"/>
      <color theme="1"/>
      <name val="Aptos"/>
    </font>
  </fonts>
  <fills count="8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EAF2F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164" fontId="6" fillId="6" borderId="1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6" fontId="4" fillId="3" borderId="1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164" fontId="6" fillId="6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K83"/>
  <sheetViews>
    <sheetView showGridLines="0" tabSelected="1" workbookViewId="0">
      <pane ySplit="13" topLeftCell="A19" activePane="bottomLeft" state="frozen"/>
      <selection pane="bottomLeft" sqref="A1:A1048576"/>
    </sheetView>
  </sheetViews>
  <sheetFormatPr defaultRowHeight="15"/>
  <cols>
    <col min="1" max="1" width="40.140625" customWidth="1"/>
    <col min="2" max="2" width="21.140625" customWidth="1"/>
    <col min="3" max="3" width="13.42578125" customWidth="1"/>
    <col min="4" max="4" width="24" customWidth="1"/>
    <col min="5" max="7" width="14.5703125" customWidth="1"/>
    <col min="8" max="8" width="14.28515625" customWidth="1"/>
    <col min="9" max="9" width="15.28515625" customWidth="1"/>
    <col min="10" max="10" width="16.7109375" customWidth="1"/>
  </cols>
  <sheetData>
    <row r="1" spans="1:4" ht="21" customHeight="1">
      <c r="A1" s="29" t="s">
        <v>0</v>
      </c>
      <c r="B1" s="34"/>
      <c r="C1" s="34"/>
      <c r="D1" s="34"/>
    </row>
    <row r="2" spans="1:4">
      <c r="A2" s="30"/>
      <c r="B2" s="34"/>
      <c r="C2" s="34"/>
      <c r="D2" s="34"/>
    </row>
    <row r="3" spans="1:4">
      <c r="A3" s="1"/>
      <c r="B3" s="1"/>
      <c r="C3" s="1"/>
      <c r="D3" s="1"/>
    </row>
    <row r="4" spans="1:4">
      <c r="A4" s="2" t="s">
        <v>1</v>
      </c>
      <c r="B4" s="3" t="s">
        <v>2</v>
      </c>
      <c r="C4" s="1"/>
      <c r="D4" s="4"/>
    </row>
    <row r="5" spans="1:4">
      <c r="A5" s="5" t="s">
        <v>3</v>
      </c>
      <c r="B5" s="6">
        <f>Assumptions!$B$4</f>
        <v>51877785</v>
      </c>
      <c r="C5" s="1"/>
      <c r="D5" s="7"/>
    </row>
    <row r="6" spans="1:4">
      <c r="A6" s="5" t="s">
        <v>4</v>
      </c>
      <c r="B6" s="8">
        <f>INDEX('Scenario Comparison'!$C$5:$C$7,MATCH($B$4,'Scenario Comparison'!$A$5:$A$7,0))</f>
        <v>7.6091000000000006E-2</v>
      </c>
      <c r="C6" s="1"/>
      <c r="D6" s="1"/>
    </row>
    <row r="7" spans="1:4">
      <c r="A7" s="5" t="s">
        <v>5</v>
      </c>
      <c r="B7" s="6">
        <f>$B$5*$B$6/100</f>
        <v>39474.325384350006</v>
      </c>
      <c r="C7" s="1"/>
      <c r="D7" s="1"/>
    </row>
    <row r="8" spans="1:4">
      <c r="A8" s="5" t="s">
        <v>6</v>
      </c>
      <c r="B8" s="6">
        <f>Assumptions!$B$5</f>
        <v>28000</v>
      </c>
      <c r="C8" s="1"/>
      <c r="D8" s="1"/>
    </row>
    <row r="9" spans="1:4">
      <c r="A9" s="5" t="s">
        <v>7</v>
      </c>
      <c r="B9" s="6">
        <f>Assumptions!$B$6</f>
        <v>2500</v>
      </c>
      <c r="C9" s="1"/>
      <c r="D9" s="1"/>
    </row>
    <row r="10" spans="1:4">
      <c r="A10" s="2" t="s">
        <v>8</v>
      </c>
      <c r="B10" s="9">
        <f>SUM(B7:B9)</f>
        <v>69974.325384349999</v>
      </c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0" t="s">
        <v>9</v>
      </c>
      <c r="B13" s="10" t="s">
        <v>10</v>
      </c>
      <c r="C13" s="10" t="s">
        <v>11</v>
      </c>
      <c r="D13" s="10" t="s">
        <v>12</v>
      </c>
    </row>
    <row r="14" spans="1:4">
      <c r="A14" s="2" t="s">
        <v>13</v>
      </c>
      <c r="B14" s="11"/>
      <c r="C14" s="12" t="s">
        <v>14</v>
      </c>
      <c r="D14" s="12"/>
    </row>
    <row r="15" spans="1:4">
      <c r="A15" s="1" t="s">
        <v>15</v>
      </c>
      <c r="B15" s="13">
        <v>80</v>
      </c>
      <c r="C15" s="1" t="s">
        <v>16</v>
      </c>
      <c r="D15" s="1" t="s">
        <v>17</v>
      </c>
    </row>
    <row r="16" spans="1:4">
      <c r="A16" s="1" t="s">
        <v>18</v>
      </c>
      <c r="B16" s="13">
        <v>25</v>
      </c>
      <c r="C16" s="1" t="s">
        <v>16</v>
      </c>
      <c r="D16" s="1" t="s">
        <v>17</v>
      </c>
    </row>
    <row r="17" spans="1:4">
      <c r="A17" s="1" t="s">
        <v>19</v>
      </c>
      <c r="B17" s="13">
        <v>25</v>
      </c>
      <c r="C17" s="1" t="s">
        <v>16</v>
      </c>
      <c r="D17" s="1" t="s">
        <v>17</v>
      </c>
    </row>
    <row r="18" spans="1:4">
      <c r="A18" s="1" t="s">
        <v>20</v>
      </c>
      <c r="B18" s="13">
        <v>100</v>
      </c>
      <c r="C18" s="1" t="s">
        <v>16</v>
      </c>
      <c r="D18" s="1" t="s">
        <v>17</v>
      </c>
    </row>
    <row r="19" spans="1:4">
      <c r="A19" s="1" t="s">
        <v>21</v>
      </c>
      <c r="B19" s="13">
        <v>0</v>
      </c>
      <c r="C19" s="1" t="s">
        <v>16</v>
      </c>
      <c r="D19" s="1" t="s">
        <v>17</v>
      </c>
    </row>
    <row r="20" spans="1:4">
      <c r="A20" s="1" t="s">
        <v>22</v>
      </c>
      <c r="B20" s="13">
        <v>0</v>
      </c>
      <c r="C20" s="1" t="s">
        <v>16</v>
      </c>
      <c r="D20" s="1" t="s">
        <v>17</v>
      </c>
    </row>
    <row r="21" spans="1:4">
      <c r="A21" s="1" t="s">
        <v>23</v>
      </c>
      <c r="B21" s="13">
        <v>20</v>
      </c>
      <c r="C21" s="1" t="s">
        <v>16</v>
      </c>
      <c r="D21" s="1" t="s">
        <v>17</v>
      </c>
    </row>
    <row r="22" spans="1:4">
      <c r="A22" s="2" t="s">
        <v>24</v>
      </c>
      <c r="B22" s="11"/>
      <c r="C22" s="12" t="s">
        <v>14</v>
      </c>
      <c r="D22" s="12"/>
    </row>
    <row r="23" spans="1:4">
      <c r="A23" s="1" t="s">
        <v>25</v>
      </c>
      <c r="B23" s="13">
        <v>0</v>
      </c>
      <c r="C23" s="1" t="s">
        <v>16</v>
      </c>
      <c r="D23" s="1" t="s">
        <v>17</v>
      </c>
    </row>
    <row r="24" spans="1:4">
      <c r="A24" s="1" t="s">
        <v>26</v>
      </c>
      <c r="B24" s="13">
        <v>1200</v>
      </c>
      <c r="C24" s="1" t="s">
        <v>16</v>
      </c>
      <c r="D24" s="1" t="s">
        <v>17</v>
      </c>
    </row>
    <row r="25" spans="1:4">
      <c r="A25" s="1" t="s">
        <v>27</v>
      </c>
      <c r="B25" s="13">
        <v>4000</v>
      </c>
      <c r="C25" s="1" t="s">
        <v>16</v>
      </c>
      <c r="D25" s="1" t="s">
        <v>17</v>
      </c>
    </row>
    <row r="26" spans="1:4">
      <c r="A26" s="1" t="s">
        <v>28</v>
      </c>
      <c r="B26" s="13">
        <v>4000</v>
      </c>
      <c r="C26" s="1" t="s">
        <v>16</v>
      </c>
      <c r="D26" s="1" t="s">
        <v>17</v>
      </c>
    </row>
    <row r="27" spans="1:4">
      <c r="A27" s="1" t="s">
        <v>29</v>
      </c>
      <c r="B27" s="13">
        <v>350</v>
      </c>
      <c r="C27" s="1" t="s">
        <v>16</v>
      </c>
      <c r="D27" s="1" t="s">
        <v>17</v>
      </c>
    </row>
    <row r="28" spans="1:4">
      <c r="A28" s="1" t="s">
        <v>30</v>
      </c>
      <c r="B28" s="13">
        <v>0</v>
      </c>
      <c r="C28" s="1" t="s">
        <v>16</v>
      </c>
      <c r="D28" s="1" t="s">
        <v>17</v>
      </c>
    </row>
    <row r="29" spans="1:4">
      <c r="A29" s="1" t="s">
        <v>31</v>
      </c>
      <c r="B29" s="13">
        <v>10000</v>
      </c>
      <c r="C29" s="1" t="s">
        <v>16</v>
      </c>
      <c r="D29" s="1" t="s">
        <v>17</v>
      </c>
    </row>
    <row r="30" spans="1:4">
      <c r="A30" s="1" t="s">
        <v>32</v>
      </c>
      <c r="B30" s="13">
        <v>0</v>
      </c>
      <c r="C30" s="1" t="s">
        <v>16</v>
      </c>
      <c r="D30" s="1" t="s">
        <v>17</v>
      </c>
    </row>
    <row r="31" spans="1:4">
      <c r="A31" s="1" t="s">
        <v>33</v>
      </c>
      <c r="B31" s="13">
        <v>700</v>
      </c>
      <c r="C31" s="1" t="s">
        <v>16</v>
      </c>
      <c r="D31" s="1" t="s">
        <v>17</v>
      </c>
    </row>
    <row r="32" spans="1:4">
      <c r="A32" s="1" t="s">
        <v>34</v>
      </c>
      <c r="B32" s="13">
        <v>150</v>
      </c>
      <c r="C32" s="1" t="s">
        <v>16</v>
      </c>
      <c r="D32" s="1" t="s">
        <v>17</v>
      </c>
    </row>
    <row r="33" spans="1:4">
      <c r="A33" s="1" t="s">
        <v>35</v>
      </c>
      <c r="B33" s="13">
        <v>6000</v>
      </c>
      <c r="C33" s="1" t="s">
        <v>16</v>
      </c>
      <c r="D33" s="1" t="s">
        <v>17</v>
      </c>
    </row>
    <row r="34" spans="1:4">
      <c r="A34" s="1" t="s">
        <v>36</v>
      </c>
      <c r="B34" s="13">
        <v>9000</v>
      </c>
      <c r="C34" s="1" t="s">
        <v>16</v>
      </c>
      <c r="D34" s="1" t="s">
        <v>17</v>
      </c>
    </row>
    <row r="35" spans="1:4">
      <c r="A35" s="1" t="s">
        <v>37</v>
      </c>
      <c r="B35" s="13">
        <v>0</v>
      </c>
      <c r="C35" s="1" t="s">
        <v>16</v>
      </c>
      <c r="D35" s="1" t="s">
        <v>17</v>
      </c>
    </row>
    <row r="36" spans="1:4">
      <c r="A36" s="1" t="s">
        <v>38</v>
      </c>
      <c r="B36" s="13">
        <v>1000</v>
      </c>
      <c r="C36" s="1" t="s">
        <v>16</v>
      </c>
      <c r="D36" s="1" t="s">
        <v>17</v>
      </c>
    </row>
    <row r="37" spans="1:4">
      <c r="A37" s="1" t="s">
        <v>39</v>
      </c>
      <c r="B37" s="13">
        <v>9300</v>
      </c>
      <c r="C37" s="1" t="s">
        <v>16</v>
      </c>
      <c r="D37" s="1" t="s">
        <v>17</v>
      </c>
    </row>
    <row r="38" spans="1:4">
      <c r="A38" s="1" t="s">
        <v>40</v>
      </c>
      <c r="B38" s="13">
        <v>5000</v>
      </c>
      <c r="C38" s="1" t="s">
        <v>16</v>
      </c>
      <c r="D38" s="1" t="s">
        <v>17</v>
      </c>
    </row>
    <row r="39" spans="1:4">
      <c r="A39" s="1" t="s">
        <v>41</v>
      </c>
      <c r="B39" s="13">
        <v>0</v>
      </c>
      <c r="C39" s="1" t="s">
        <v>16</v>
      </c>
      <c r="D39" s="1" t="s">
        <v>17</v>
      </c>
    </row>
    <row r="40" spans="1:4">
      <c r="A40" s="1" t="s">
        <v>42</v>
      </c>
      <c r="B40" s="13">
        <v>2500</v>
      </c>
      <c r="C40" s="1" t="s">
        <v>16</v>
      </c>
      <c r="D40" s="1" t="s">
        <v>17</v>
      </c>
    </row>
    <row r="41" spans="1:4">
      <c r="A41" s="2" t="s">
        <v>43</v>
      </c>
      <c r="B41" s="11"/>
      <c r="C41" s="12" t="s">
        <v>14</v>
      </c>
      <c r="D41" s="12"/>
    </row>
    <row r="42" spans="1:4">
      <c r="A42" s="1" t="s">
        <v>44</v>
      </c>
      <c r="B42" s="13">
        <v>5000</v>
      </c>
      <c r="C42" s="1" t="s">
        <v>16</v>
      </c>
      <c r="D42" s="1" t="s">
        <v>17</v>
      </c>
    </row>
    <row r="43" spans="1:4">
      <c r="A43" s="1" t="s">
        <v>45</v>
      </c>
      <c r="B43" s="13">
        <v>810</v>
      </c>
      <c r="C43" s="1" t="s">
        <v>16</v>
      </c>
      <c r="D43" s="1" t="s">
        <v>17</v>
      </c>
    </row>
    <row r="44" spans="1:4">
      <c r="A44" s="2" t="s">
        <v>46</v>
      </c>
      <c r="B44" s="11"/>
      <c r="C44" s="12" t="s">
        <v>14</v>
      </c>
      <c r="D44" s="12"/>
    </row>
    <row r="45" spans="1:4">
      <c r="A45" s="1" t="s">
        <v>47</v>
      </c>
      <c r="B45" s="13">
        <v>700</v>
      </c>
      <c r="C45" s="1" t="s">
        <v>16</v>
      </c>
      <c r="D45" s="1" t="s">
        <v>17</v>
      </c>
    </row>
    <row r="46" spans="1:4">
      <c r="A46" s="1" t="s">
        <v>48</v>
      </c>
      <c r="B46" s="13">
        <v>1500</v>
      </c>
      <c r="C46" s="1" t="s">
        <v>16</v>
      </c>
      <c r="D46" s="1" t="s">
        <v>17</v>
      </c>
    </row>
    <row r="47" spans="1:4">
      <c r="A47" s="2" t="s">
        <v>49</v>
      </c>
      <c r="B47" s="11"/>
      <c r="C47" s="12" t="s">
        <v>14</v>
      </c>
      <c r="D47" s="12"/>
    </row>
    <row r="48" spans="1:4">
      <c r="A48" s="1" t="s">
        <v>50</v>
      </c>
      <c r="B48" s="13">
        <v>2700</v>
      </c>
      <c r="C48" s="1" t="s">
        <v>16</v>
      </c>
      <c r="D48" s="1" t="s">
        <v>17</v>
      </c>
    </row>
    <row r="49" spans="1:11">
      <c r="A49" s="1" t="s">
        <v>51</v>
      </c>
      <c r="B49" s="13">
        <v>1000</v>
      </c>
      <c r="C49" s="1" t="s">
        <v>16</v>
      </c>
      <c r="D49" s="1" t="s">
        <v>17</v>
      </c>
    </row>
    <row r="50" spans="1:11">
      <c r="A50" s="1" t="s">
        <v>52</v>
      </c>
      <c r="B50" s="13">
        <v>0</v>
      </c>
      <c r="C50" s="1" t="s">
        <v>16</v>
      </c>
      <c r="D50" s="1" t="s">
        <v>17</v>
      </c>
    </row>
    <row r="51" spans="1:11">
      <c r="A51" s="2" t="s">
        <v>53</v>
      </c>
      <c r="B51" s="11"/>
      <c r="C51" s="12" t="s">
        <v>14</v>
      </c>
      <c r="D51" s="12"/>
    </row>
    <row r="52" spans="1:11">
      <c r="A52" s="1" t="s">
        <v>54</v>
      </c>
      <c r="B52" s="13">
        <v>0</v>
      </c>
      <c r="C52" s="1" t="s">
        <v>16</v>
      </c>
      <c r="D52" s="1" t="s">
        <v>17</v>
      </c>
    </row>
    <row r="53" spans="1:11">
      <c r="A53" s="1" t="s">
        <v>55</v>
      </c>
      <c r="B53" s="13">
        <v>0</v>
      </c>
      <c r="C53" s="1" t="s">
        <v>16</v>
      </c>
      <c r="D53" s="1" t="s">
        <v>17</v>
      </c>
    </row>
    <row r="54" spans="1:11">
      <c r="A54" s="1" t="s">
        <v>56</v>
      </c>
      <c r="B54" s="13">
        <v>500</v>
      </c>
      <c r="C54" s="1" t="s">
        <v>16</v>
      </c>
      <c r="D54" s="1" t="s">
        <v>17</v>
      </c>
    </row>
    <row r="55" spans="1:11">
      <c r="A55" s="1" t="s">
        <v>57</v>
      </c>
      <c r="B55" s="13">
        <v>100</v>
      </c>
      <c r="C55" s="1" t="s">
        <v>16</v>
      </c>
      <c r="D55" s="1" t="s">
        <v>17</v>
      </c>
    </row>
    <row r="56" spans="1:11">
      <c r="A56" s="1"/>
      <c r="B56" s="14"/>
      <c r="C56" s="1"/>
      <c r="D56" s="1"/>
    </row>
    <row r="57" spans="1:11">
      <c r="A57" s="15" t="s">
        <v>58</v>
      </c>
      <c r="B57" s="9">
        <f>SUM(B14:B55)</f>
        <v>65760</v>
      </c>
      <c r="C57" s="16" t="s">
        <v>59</v>
      </c>
      <c r="D57" s="16" t="s">
        <v>60</v>
      </c>
    </row>
    <row r="58" spans="1:11">
      <c r="A58" s="15" t="s">
        <v>61</v>
      </c>
      <c r="B58" s="9">
        <f>MAX(0,$B$10-B57)</f>
        <v>4214.3253843499988</v>
      </c>
      <c r="C58" s="16" t="s">
        <v>59</v>
      </c>
      <c r="D58" s="16" t="s">
        <v>62</v>
      </c>
    </row>
    <row r="59" spans="1:11">
      <c r="A59" s="15" t="s">
        <v>63</v>
      </c>
      <c r="B59" s="9">
        <f>B57+B58</f>
        <v>69974.325384349999</v>
      </c>
      <c r="C59" s="16" t="s">
        <v>59</v>
      </c>
      <c r="D59" s="16" t="s">
        <v>64</v>
      </c>
    </row>
    <row r="60" spans="1:11">
      <c r="A60" s="17" t="s">
        <v>65</v>
      </c>
      <c r="B60" s="18">
        <f>$B$10-B59</f>
        <v>0</v>
      </c>
      <c r="C60" s="19" t="s">
        <v>59</v>
      </c>
      <c r="D60" s="19" t="s">
        <v>66</v>
      </c>
    </row>
    <row r="61" spans="1:11">
      <c r="A61" s="31"/>
      <c r="B61" s="32"/>
      <c r="C61" s="33"/>
      <c r="D61" s="33"/>
    </row>
    <row r="64" spans="1:11" ht="21">
      <c r="A64" s="28" t="s">
        <v>67</v>
      </c>
      <c r="B64" s="35"/>
      <c r="C64" s="35"/>
      <c r="D64" s="35"/>
      <c r="E64" s="35"/>
      <c r="F64" s="35"/>
      <c r="G64" s="35"/>
      <c r="H64" s="20"/>
      <c r="I64" s="20"/>
      <c r="J64" s="20"/>
      <c r="K64" s="20"/>
    </row>
    <row r="65" spans="1:1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 ht="72.75">
      <c r="A66" s="10" t="s">
        <v>68</v>
      </c>
      <c r="B66" s="10" t="s">
        <v>3</v>
      </c>
      <c r="C66" s="10" t="s">
        <v>69</v>
      </c>
      <c r="D66" s="10" t="s">
        <v>70</v>
      </c>
      <c r="E66" s="10" t="s">
        <v>71</v>
      </c>
      <c r="F66" s="10" t="s">
        <v>72</v>
      </c>
      <c r="G66" s="10" t="s">
        <v>8</v>
      </c>
      <c r="H66" s="21" t="s">
        <v>73</v>
      </c>
      <c r="I66" s="21" t="s">
        <v>74</v>
      </c>
      <c r="J66" s="21" t="s">
        <v>63</v>
      </c>
      <c r="K66" s="20"/>
    </row>
    <row r="67" spans="1:11">
      <c r="A67" s="22" t="s">
        <v>75</v>
      </c>
      <c r="B67" s="23">
        <v>47375997</v>
      </c>
      <c r="C67" s="24">
        <v>8.0500000000000002E-2</v>
      </c>
      <c r="D67" s="6">
        <v>38137.68</v>
      </c>
      <c r="E67" s="6">
        <v>22000</v>
      </c>
      <c r="F67" s="6">
        <v>2500</v>
      </c>
      <c r="G67" s="14">
        <f>SUM(D67:F67)</f>
        <v>62637.68</v>
      </c>
      <c r="H67" s="27">
        <v>62637.68</v>
      </c>
      <c r="I67" s="6">
        <f>MAX(0,G67-H67)</f>
        <v>0</v>
      </c>
      <c r="J67" s="6">
        <f>H67+I67</f>
        <v>62637.68</v>
      </c>
      <c r="K67" s="20"/>
    </row>
    <row r="68" spans="1:11">
      <c r="A68" s="22" t="s">
        <v>2</v>
      </c>
      <c r="B68" s="23">
        <f>Assumptions!$B$4</f>
        <v>51877785</v>
      </c>
      <c r="C68" s="24">
        <v>7.6091000000000006E-2</v>
      </c>
      <c r="D68" s="6">
        <f>B68*C68/100</f>
        <v>39474.325384350006</v>
      </c>
      <c r="E68" s="6">
        <f>Assumptions!$B$5</f>
        <v>28000</v>
      </c>
      <c r="F68" s="6">
        <f>Assumptions!$B$6</f>
        <v>2500</v>
      </c>
      <c r="G68" s="14">
        <f>SUM(D68:F68)</f>
        <v>69974.325384349999</v>
      </c>
      <c r="H68" s="6">
        <f>'Budget Model'!$B$57</f>
        <v>65760</v>
      </c>
      <c r="I68" s="6">
        <f>MAX(0,G68-H68)</f>
        <v>4214.3253843499988</v>
      </c>
      <c r="J68" s="6">
        <f>H68+I68</f>
        <v>69974.325384349999</v>
      </c>
      <c r="K68" s="20"/>
    </row>
    <row r="69" spans="1:11">
      <c r="A69" s="22" t="s">
        <v>76</v>
      </c>
      <c r="B69" s="23">
        <f>Assumptions!$B$4</f>
        <v>51877785</v>
      </c>
      <c r="C69" s="24">
        <v>8.0500000000000002E-2</v>
      </c>
      <c r="D69" s="6">
        <f>B69*C69/100</f>
        <v>41761.616925000002</v>
      </c>
      <c r="E69" s="6">
        <f>Assumptions!$B$5</f>
        <v>28000</v>
      </c>
      <c r="F69" s="6">
        <f>Assumptions!$B$6</f>
        <v>2500</v>
      </c>
      <c r="G69" s="14">
        <f>SUM(D69:F69)</f>
        <v>72261.616925000009</v>
      </c>
      <c r="H69" s="6">
        <f>'Budget Model'!$B$57</f>
        <v>65760</v>
      </c>
      <c r="I69" s="6">
        <f>MAX(0,G69-H69)</f>
        <v>6501.6169250000094</v>
      </c>
      <c r="J69" s="6">
        <f>H69+I69</f>
        <v>72261.616925000009</v>
      </c>
      <c r="K69" s="20"/>
    </row>
    <row r="70" spans="1:11">
      <c r="A70" s="22" t="s">
        <v>77</v>
      </c>
      <c r="B70" s="23">
        <f>Assumptions!$B$4</f>
        <v>51877785</v>
      </c>
      <c r="C70" s="24">
        <v>8.2513000000000003E-2</v>
      </c>
      <c r="D70" s="6">
        <f>B70*C70/100</f>
        <v>42805.916737050007</v>
      </c>
      <c r="E70" s="6">
        <f>Assumptions!$B$5</f>
        <v>28000</v>
      </c>
      <c r="F70" s="6">
        <f>Assumptions!$B$6</f>
        <v>2500</v>
      </c>
      <c r="G70" s="14">
        <f>SUM(D70:F70)</f>
        <v>73305.916737050007</v>
      </c>
      <c r="H70" s="6">
        <f>'Budget Model'!$B$57</f>
        <v>65760</v>
      </c>
      <c r="I70" s="6">
        <f>MAX(0,G70-H70)</f>
        <v>7545.9167370500072</v>
      </c>
      <c r="J70" s="6">
        <f>H70+I70</f>
        <v>73305.916737050007</v>
      </c>
      <c r="K70" s="20"/>
    </row>
    <row r="73" spans="1:11" ht="21">
      <c r="A73" s="28" t="s">
        <v>78</v>
      </c>
      <c r="B73" s="35"/>
    </row>
    <row r="74" spans="1:11">
      <c r="A74" s="20"/>
      <c r="B74" s="20"/>
    </row>
    <row r="75" spans="1:11">
      <c r="A75" s="10" t="s">
        <v>79</v>
      </c>
      <c r="B75" s="10" t="s">
        <v>80</v>
      </c>
    </row>
    <row r="76" spans="1:11">
      <c r="A76" s="1" t="s">
        <v>81</v>
      </c>
      <c r="B76" s="25">
        <v>51877785</v>
      </c>
    </row>
    <row r="77" spans="1:11">
      <c r="A77" s="1" t="s">
        <v>6</v>
      </c>
      <c r="B77" s="25">
        <v>28000</v>
      </c>
    </row>
    <row r="78" spans="1:11">
      <c r="A78" s="1" t="s">
        <v>7</v>
      </c>
      <c r="B78" s="25">
        <v>2500</v>
      </c>
    </row>
    <row r="79" spans="1:11">
      <c r="A79" s="1" t="s">
        <v>82</v>
      </c>
      <c r="B79" s="26">
        <v>7.6091000000000006E-2</v>
      </c>
    </row>
    <row r="80" spans="1:11">
      <c r="A80" s="1" t="s">
        <v>83</v>
      </c>
      <c r="B80" s="26">
        <v>8.0500000000000002E-2</v>
      </c>
    </row>
    <row r="81" spans="1:2">
      <c r="A81" s="1" t="s">
        <v>84</v>
      </c>
      <c r="B81" s="26">
        <v>8.2513000000000003E-2</v>
      </c>
    </row>
    <row r="82" spans="1:2">
      <c r="A82" s="1" t="s">
        <v>85</v>
      </c>
      <c r="B82" s="25">
        <v>47375997</v>
      </c>
    </row>
    <row r="83" spans="1:2">
      <c r="A83" s="1" t="s">
        <v>86</v>
      </c>
      <c r="B83" s="25">
        <v>22000</v>
      </c>
    </row>
  </sheetData>
  <mergeCells count="4">
    <mergeCell ref="A1:D1"/>
    <mergeCell ref="A2:D2"/>
    <mergeCell ref="A64:G64"/>
    <mergeCell ref="A73:B73"/>
  </mergeCells>
  <dataValidations count="1">
    <dataValidation type="list" sqref="B4" xr:uid="{00000000-0002-0000-0000-000000000000}">
      <formula1>"FY2026 NNR Proposal,FY2026 Current Rate,FY2026 Voter-Approval"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AD47"/>
  </sheetPr>
  <dimension ref="A1:K7"/>
  <sheetViews>
    <sheetView showGridLines="0" workbookViewId="0">
      <pane ySplit="3" topLeftCell="A4" activePane="bottomLeft" state="frozen"/>
      <selection pane="bottomLeft" activeCell="C22" sqref="C22"/>
    </sheetView>
  </sheetViews>
  <sheetFormatPr defaultRowHeight="15"/>
  <cols>
    <col min="1" max="1" width="28" customWidth="1"/>
    <col min="2" max="7" width="20" customWidth="1"/>
    <col min="8" max="8" width="24.5703125" customWidth="1"/>
    <col min="9" max="10" width="20" customWidth="1"/>
  </cols>
  <sheetData>
    <row r="1" spans="1:11" ht="21" customHeight="1">
      <c r="A1" s="28" t="s">
        <v>67</v>
      </c>
      <c r="B1" s="35"/>
      <c r="C1" s="35"/>
      <c r="D1" s="35"/>
      <c r="E1" s="35"/>
      <c r="F1" s="35"/>
      <c r="G1" s="35"/>
      <c r="H1" s="20"/>
      <c r="I1" s="20"/>
      <c r="J1" s="20"/>
      <c r="K1" s="20"/>
    </row>
    <row r="2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9.25" customHeight="1">
      <c r="A3" s="10" t="s">
        <v>68</v>
      </c>
      <c r="B3" s="10" t="s">
        <v>3</v>
      </c>
      <c r="C3" s="10" t="s">
        <v>69</v>
      </c>
      <c r="D3" s="10" t="s">
        <v>70</v>
      </c>
      <c r="E3" s="10" t="s">
        <v>71</v>
      </c>
      <c r="F3" s="10" t="s">
        <v>72</v>
      </c>
      <c r="G3" s="10" t="s">
        <v>8</v>
      </c>
      <c r="H3" s="21" t="s">
        <v>73</v>
      </c>
      <c r="I3" s="21" t="s">
        <v>74</v>
      </c>
      <c r="J3" s="21" t="s">
        <v>63</v>
      </c>
      <c r="K3" s="20"/>
    </row>
    <row r="4" spans="1:11">
      <c r="A4" s="22" t="s">
        <v>75</v>
      </c>
      <c r="B4" s="23">
        <v>47375997</v>
      </c>
      <c r="C4" s="24">
        <v>8.0500000000000002E-2</v>
      </c>
      <c r="D4" s="6">
        <v>38137.68</v>
      </c>
      <c r="E4" s="6">
        <v>22000</v>
      </c>
      <c r="F4" s="6">
        <v>2500</v>
      </c>
      <c r="G4" s="14">
        <f>SUM(D4:F4)</f>
        <v>62637.68</v>
      </c>
      <c r="H4" s="27">
        <v>62637.68</v>
      </c>
      <c r="I4" s="6">
        <f>MAX(0,G4-H4)</f>
        <v>0</v>
      </c>
      <c r="J4" s="6">
        <f>H4+I4</f>
        <v>62637.68</v>
      </c>
      <c r="K4" s="20"/>
    </row>
    <row r="5" spans="1:11">
      <c r="A5" s="22" t="s">
        <v>2</v>
      </c>
      <c r="B5" s="23">
        <f>Assumptions!$B$4</f>
        <v>51877785</v>
      </c>
      <c r="C5" s="24">
        <v>7.6091000000000006E-2</v>
      </c>
      <c r="D5" s="6">
        <f>B5*C5/100</f>
        <v>39474.325384350006</v>
      </c>
      <c r="E5" s="6">
        <f>Assumptions!$B$5</f>
        <v>28000</v>
      </c>
      <c r="F5" s="6">
        <f>Assumptions!$B$6</f>
        <v>2500</v>
      </c>
      <c r="G5" s="14">
        <f>SUM(D5:F5)</f>
        <v>69974.325384349999</v>
      </c>
      <c r="H5" s="6">
        <f>'Budget Model'!$B$57</f>
        <v>65760</v>
      </c>
      <c r="I5" s="6">
        <f>MAX(0,G5-H5)</f>
        <v>4214.3253843499988</v>
      </c>
      <c r="J5" s="6">
        <f>H5+I5</f>
        <v>69974.325384349999</v>
      </c>
      <c r="K5" s="20"/>
    </row>
    <row r="6" spans="1:11">
      <c r="A6" s="22" t="s">
        <v>76</v>
      </c>
      <c r="B6" s="23">
        <f>Assumptions!$B$4</f>
        <v>51877785</v>
      </c>
      <c r="C6" s="24">
        <v>8.0500000000000002E-2</v>
      </c>
      <c r="D6" s="6">
        <f>B6*C6/100</f>
        <v>41761.616925000002</v>
      </c>
      <c r="E6" s="6">
        <f>Assumptions!$B$5</f>
        <v>28000</v>
      </c>
      <c r="F6" s="6">
        <f>Assumptions!$B$6</f>
        <v>2500</v>
      </c>
      <c r="G6" s="14">
        <f>SUM(D6:F6)</f>
        <v>72261.616925000009</v>
      </c>
      <c r="H6" s="6">
        <f>'Budget Model'!$B$57</f>
        <v>65760</v>
      </c>
      <c r="I6" s="6">
        <f>MAX(0,G6-H6)</f>
        <v>6501.6169250000094</v>
      </c>
      <c r="J6" s="6">
        <f>H6+I6</f>
        <v>72261.616925000009</v>
      </c>
      <c r="K6" s="20"/>
    </row>
    <row r="7" spans="1:11">
      <c r="A7" s="22" t="s">
        <v>77</v>
      </c>
      <c r="B7" s="23">
        <f>Assumptions!$B$4</f>
        <v>51877785</v>
      </c>
      <c r="C7" s="24">
        <v>8.2513000000000003E-2</v>
      </c>
      <c r="D7" s="6">
        <f>B7*C7/100</f>
        <v>42805.916737050007</v>
      </c>
      <c r="E7" s="6">
        <f>Assumptions!$B$5</f>
        <v>28000</v>
      </c>
      <c r="F7" s="6">
        <f>Assumptions!$B$6</f>
        <v>2500</v>
      </c>
      <c r="G7" s="14">
        <f>SUM(D7:F7)</f>
        <v>73305.916737050007</v>
      </c>
      <c r="H7" s="6">
        <f>'Budget Model'!$B$57</f>
        <v>65760</v>
      </c>
      <c r="I7" s="6">
        <f>MAX(0,G7-H7)</f>
        <v>7545.9167370500072</v>
      </c>
      <c r="J7" s="6">
        <f>H7+I7</f>
        <v>73305.916737050007</v>
      </c>
      <c r="K7" s="20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B11"/>
  <sheetViews>
    <sheetView showGridLines="0" workbookViewId="0">
      <pane ySplit="3" topLeftCell="A4" activePane="bottomLeft" state="frozen"/>
      <selection pane="bottomLeft" activeCell="E15" sqref="A1:E15"/>
    </sheetView>
  </sheetViews>
  <sheetFormatPr defaultRowHeight="15"/>
  <cols>
    <col min="1" max="1" width="36" customWidth="1"/>
    <col min="2" max="2" width="18" customWidth="1"/>
  </cols>
  <sheetData>
    <row r="1" spans="1:2" ht="21" customHeight="1">
      <c r="A1" s="28" t="s">
        <v>78</v>
      </c>
      <c r="B1" s="35"/>
    </row>
    <row r="2" spans="1:2">
      <c r="A2" s="20"/>
      <c r="B2" s="20"/>
    </row>
    <row r="3" spans="1:2">
      <c r="A3" s="10" t="s">
        <v>79</v>
      </c>
      <c r="B3" s="10" t="s">
        <v>80</v>
      </c>
    </row>
    <row r="4" spans="1:2">
      <c r="A4" s="1" t="s">
        <v>81</v>
      </c>
      <c r="B4" s="25">
        <v>51877785</v>
      </c>
    </row>
    <row r="5" spans="1:2">
      <c r="A5" s="1" t="s">
        <v>6</v>
      </c>
      <c r="B5" s="25">
        <v>28000</v>
      </c>
    </row>
    <row r="6" spans="1:2">
      <c r="A6" s="1" t="s">
        <v>7</v>
      </c>
      <c r="B6" s="25">
        <v>2500</v>
      </c>
    </row>
    <row r="7" spans="1:2">
      <c r="A7" s="1" t="s">
        <v>82</v>
      </c>
      <c r="B7" s="26">
        <v>7.6091000000000006E-2</v>
      </c>
    </row>
    <row r="8" spans="1:2">
      <c r="A8" s="1" t="s">
        <v>83</v>
      </c>
      <c r="B8" s="26">
        <v>8.0500000000000002E-2</v>
      </c>
    </row>
    <row r="9" spans="1:2">
      <c r="A9" s="1" t="s">
        <v>84</v>
      </c>
      <c r="B9" s="26">
        <v>8.2513000000000003E-2</v>
      </c>
    </row>
    <row r="10" spans="1:2">
      <c r="A10" s="1" t="s">
        <v>85</v>
      </c>
      <c r="B10" s="25">
        <v>47375997</v>
      </c>
    </row>
    <row r="11" spans="1:2">
      <c r="A11" s="1" t="s">
        <v>86</v>
      </c>
      <c r="B11" s="25">
        <v>22000</v>
      </c>
    </row>
  </sheetData>
  <mergeCells count="1"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3A466540E4A4DBE98DEF50C6FFF9B" ma:contentTypeVersion="13" ma:contentTypeDescription="Create a new document." ma:contentTypeScope="" ma:versionID="8a4bf86252d79f995cffa75678da70a5">
  <xsd:schema xmlns:xsd="http://www.w3.org/2001/XMLSchema" xmlns:xs="http://www.w3.org/2001/XMLSchema" xmlns:p="http://schemas.microsoft.com/office/2006/metadata/properties" xmlns:ns2="4bab0141-4934-4e74-906f-054e968ee4ae" xmlns:ns3="1d4e8d40-1f94-4688-8a6a-8f8b80b56aff" targetNamespace="http://schemas.microsoft.com/office/2006/metadata/properties" ma:root="true" ma:fieldsID="fae90193198a42a13d0bd0211fe284e0" ns2:_="" ns3:_="">
    <xsd:import namespace="4bab0141-4934-4e74-906f-054e968ee4ae"/>
    <xsd:import namespace="1d4e8d40-1f94-4688-8a6a-8f8b80b56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b0141-4934-4e74-906f-054e968ee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31615a2-b973-4d7d-99e9-a785c67a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e8d40-1f94-4688-8a6a-8f8b80b56af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5b6f241-3a38-436a-8759-0e71c3c2a57f}" ma:internalName="TaxCatchAll" ma:showField="CatchAllData" ma:web="1d4e8d40-1f94-4688-8a6a-8f8b80b56a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b0141-4934-4e74-906f-054e968ee4ae">
      <Terms xmlns="http://schemas.microsoft.com/office/infopath/2007/PartnerControls"/>
    </lcf76f155ced4ddcb4097134ff3c332f>
    <TaxCatchAll xmlns="1d4e8d40-1f94-4688-8a6a-8f8b80b56aff" xsi:nil="true"/>
  </documentManagement>
</p:properties>
</file>

<file path=customXml/itemProps1.xml><?xml version="1.0" encoding="utf-8"?>
<ds:datastoreItem xmlns:ds="http://schemas.openxmlformats.org/officeDocument/2006/customXml" ds:itemID="{56A7C8B0-1986-4FC1-9060-055B438F83E6}"/>
</file>

<file path=customXml/itemProps2.xml><?xml version="1.0" encoding="utf-8"?>
<ds:datastoreItem xmlns:ds="http://schemas.openxmlformats.org/officeDocument/2006/customXml" ds:itemID="{CE7EE279-AEAA-48B2-B88E-C677250EAFB9}"/>
</file>

<file path=customXml/itemProps3.xml><?xml version="1.0" encoding="utf-8"?>
<ds:datastoreItem xmlns:ds="http://schemas.openxmlformats.org/officeDocument/2006/customXml" ds:itemID="{E390F885-84D6-49FC-90CA-9F1925EF57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Court, Chris</dc:creator>
  <cp:keywords/>
  <dc:description/>
  <cp:lastModifiedBy>Chris Court</cp:lastModifiedBy>
  <cp:revision/>
  <dcterms:created xsi:type="dcterms:W3CDTF">2026-08-13T15:53:51Z</dcterms:created>
  <dcterms:modified xsi:type="dcterms:W3CDTF">2026-08-13T16:26:53Z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0x0101007003A466540E4A4DBE98DEF50C6FFF9B</vt:lpwstr>
  </property>
  <property fmtid="{D5CDD505-2E9C-101B-9397-08002B2CF9AE}" pid="3" name="MediaServiceImageTags">
    <vt:lpwstr/>
  </property>
</Properties>
</file>